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1-C10 Reporte descriptivo/"/>
    </mc:Choice>
  </mc:AlternateContent>
  <xr:revisionPtr revIDLastSave="0" documentId="11_1F5F59DFC2AFCB4E278E8339BD99C628F6CE71CC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1_Reporte_a_mano" sheetId="1" r:id="rId1"/>
    <sheet name="2_Reporte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2" l="1"/>
  <c r="I28" i="2" s="1"/>
  <c r="I25" i="2"/>
  <c r="I24" i="2"/>
  <c r="I23" i="2"/>
  <c r="I22" i="2"/>
  <c r="I21" i="2"/>
  <c r="I20" i="2"/>
  <c r="I19" i="2"/>
  <c r="I18" i="2"/>
  <c r="I7" i="2"/>
  <c r="I13" i="2" s="1"/>
  <c r="I26" i="2" l="1"/>
</calcChain>
</file>

<file path=xl/sharedStrings.xml><?xml version="1.0" encoding="utf-8"?>
<sst xmlns="http://schemas.openxmlformats.org/spreadsheetml/2006/main" count="197" uniqueCount="130">
  <si>
    <t>BIOESTADÍSTICA · CLASE 10 · REPORTE DESCRIPTIVO · EJERCICIOS 1 Y 2</t>
  </si>
  <si>
    <t>Ejercicio 1 · Revisar un borrador de reporte</t>
  </si>
  <si>
    <t>Tema: estructura de un reporte descriptivo y criterios de la rúbrica. Caso: un borrador sobre las 40 tilapias con nueve fragmentos que tienen problemas. Para cada uno elige el criterio que no cumple, el problema y cómo corregirlo.</t>
  </si>
  <si>
    <t>Nombre</t>
  </si>
  <si>
    <t>Fecha</t>
  </si>
  <si>
    <t>Fragmento del borrador</t>
  </si>
  <si>
    <t>Criterio de la rúbrica</t>
  </si>
  <si>
    <t>Problema</t>
  </si>
  <si>
    <t>Cómo lo corregirías</t>
  </si>
  <si>
    <t>1. Título: «Tilapias».</t>
  </si>
  <si>
    <t>2. Pregunta del reporte: «¿Cómo está la granja?».</t>
  </si>
  <si>
    <t>3. «La población son los 40 peces revisados.»</t>
  </si>
  <si>
    <t>4. «Tabla 1. Lesiones: Ninguna 28, Leves 9, Moderadas 3. Total 41.»</t>
  </si>
  <si>
    <t>5. «La media fue 323.7 y la mediana 316.5.»</t>
  </si>
  <si>
    <t>6. «Figura 1. Gráfica de sectores con el peso de cada uno de los 40 peces.»</t>
  </si>
  <si>
    <t>7. «Se eliminó el pez F-33 porque bajaba mucho el promedio.»</t>
  </si>
  <si>
    <t>8. «Conclusión: el E2 tiene mejor alimento porque sus peces son más parejos.»</t>
  </si>
  <si>
    <t>9. «Referencias: Internet; ChatGPT.»</t>
  </si>
  <si>
    <t>Ejercicio 2 · ¿Se sostiene la conclusión?</t>
  </si>
  <si>
    <t>Elige Sí o No y, si no se sostiene, explica por qué. Usa la sección 4.5 de la lectura.</t>
  </si>
  <si>
    <t>Conclusión</t>
  </si>
  <si>
    <t>¿Se sostiene?</t>
  </si>
  <si>
    <t>Por qué</t>
  </si>
  <si>
    <t>A. «El E2 tuvo los peces más parejos: s = 17.3 g y CV 5.6 %, contra s = 68.5 g (CV 20.8 %) en el E4.»</t>
  </si>
  <si>
    <t>B. «En las granjas de tilapia del sur de Sonora, el 30 % de los peces tiene lesiones.»</t>
  </si>
  <si>
    <t>C. «El E4 tiene más lesiones porque su agua es de peor calidad.»</t>
  </si>
  <si>
    <t>D. «La mediana del peso de las 40 tilapias fue 316.5 g; la mitad central pesó entre 303.8 y 347.3 g.»</t>
  </si>
  <si>
    <t>E. «Quitamos el pez F-33 porque bajaba el promedio; sin él, el E4 es tan bueno como el E3.»</t>
  </si>
  <si>
    <t>Al terminar, pasa a la hoja 2_Reporte_Excel.</t>
  </si>
  <si>
    <t>BIOESTADÍSTICA · CLASE 10 · REPORTE DESCRIPTIVO · EJERCICIO 3</t>
  </si>
  <si>
    <t>Ejercicio 3 · Preparar el reporte de los becerros</t>
  </si>
  <si>
    <t>Tema: integrar plan, tabla de frecuencias, resumen descriptivo y gráfica. Caso: 36 becerros destetados en un rancho de cría, temporada 2025. El comprador paga mejor a partir de 220 kg. Nota del encargado: «El B-28 tuvo diarrea en sus primeras semanas».</t>
  </si>
  <si>
    <t>Base · 36 becerros, ordenada por sexo (no la modifiques)</t>
  </si>
  <si>
    <t>Paso 2 · Tabla 1. Peso al destete de 36 becerros</t>
  </si>
  <si>
    <t>Paso 1 · Plan del reporte</t>
  </si>
  <si>
    <t>ID</t>
  </si>
  <si>
    <t>Sexo</t>
  </si>
  <si>
    <t>Raza</t>
  </si>
  <si>
    <t>Edad (días)</t>
  </si>
  <si>
    <t>Peso al destete (kg)</t>
  </si>
  <si>
    <t>Cond. corporal</t>
  </si>
  <si>
    <t>Peso (kg)</t>
  </si>
  <si>
    <t>Becerros</t>
  </si>
  <si>
    <t>Porcentaje</t>
  </si>
  <si>
    <t>% acumulado</t>
  </si>
  <si>
    <t>Pregunta del reporte</t>
  </si>
  <si>
    <t>B-02</t>
  </si>
  <si>
    <t>Hembra</t>
  </si>
  <si>
    <t>Beefmaster</t>
  </si>
  <si>
    <t>140 a menos de 160</t>
  </si>
  <si>
    <t>B-04</t>
  </si>
  <si>
    <t>Brahman</t>
  </si>
  <si>
    <t>160 a menos de 180</t>
  </si>
  <si>
    <t>Población</t>
  </si>
  <si>
    <t>B-06</t>
  </si>
  <si>
    <t>Cruza F1</t>
  </si>
  <si>
    <t>180 a menos de 200</t>
  </si>
  <si>
    <t>B-08</t>
  </si>
  <si>
    <t>200 a menos de 220</t>
  </si>
  <si>
    <t>Muestra (n)</t>
  </si>
  <si>
    <t>B-10</t>
  </si>
  <si>
    <t>220 a menos de 240</t>
  </si>
  <si>
    <t>B-12</t>
  </si>
  <si>
    <t>240 a menos de 260</t>
  </si>
  <si>
    <t>Unidad de observación</t>
  </si>
  <si>
    <t>B-14</t>
  </si>
  <si>
    <t>Total</t>
  </si>
  <si>
    <t>—</t>
  </si>
  <si>
    <t>B-16</t>
  </si>
  <si>
    <t>Variable principal (tipo y unidad)</t>
  </si>
  <si>
    <t>B-18</t>
  </si>
  <si>
    <t>Paso 3 · Tabla 2. Resumen descriptivo del peso al destete (kg)</t>
  </si>
  <si>
    <t>B-20</t>
  </si>
  <si>
    <t>Medida</t>
  </si>
  <si>
    <t>Todos</t>
  </si>
  <si>
    <t>Hembras</t>
  </si>
  <si>
    <t>Machos</t>
  </si>
  <si>
    <t>Variable para comparar (tipo)</t>
  </si>
  <si>
    <t>B-22</t>
  </si>
  <si>
    <t>Rango de datos</t>
  </si>
  <si>
    <t>E7:E42</t>
  </si>
  <si>
    <t>E7:E24</t>
  </si>
  <si>
    <t>E25:E42</t>
  </si>
  <si>
    <t>B-24</t>
  </si>
  <si>
    <t>n (becerros)</t>
  </si>
  <si>
    <t>Una limitación</t>
  </si>
  <si>
    <t>B-26</t>
  </si>
  <si>
    <t>Media</t>
  </si>
  <si>
    <t>B-28</t>
  </si>
  <si>
    <t>Mediana</t>
  </si>
  <si>
    <t>B-30</t>
  </si>
  <si>
    <t>Q1</t>
  </si>
  <si>
    <t>Paso 5 · Responde: son los párrafos de tu reporte</t>
  </si>
  <si>
    <t>B-32</t>
  </si>
  <si>
    <t>Q3</t>
  </si>
  <si>
    <t>Pregunta 3. Escribe en una o dos oraciones lo que muestra la Tabla 1 (intervalo más frecuente y proporción con 220 kg o más).</t>
  </si>
  <si>
    <t>B-34</t>
  </si>
  <si>
    <t>Mínimo</t>
  </si>
  <si>
    <t>B-36</t>
  </si>
  <si>
    <t>Máximo</t>
  </si>
  <si>
    <t>B-01</t>
  </si>
  <si>
    <t>Macho</t>
  </si>
  <si>
    <t>Desviación estándar</t>
  </si>
  <si>
    <t>B-03</t>
  </si>
  <si>
    <t>CV</t>
  </si>
  <si>
    <t>B-05</t>
  </si>
  <si>
    <t>Becerros con 220 kg o más</t>
  </si>
  <si>
    <t>Pregunta 4. Compara hembras y machos en una oración con una medida de centro y una de variación, con unidades.</t>
  </si>
  <si>
    <t>B-07</t>
  </si>
  <si>
    <t>% con 220 kg o más</t>
  </si>
  <si>
    <t>B-09</t>
  </si>
  <si>
    <t>La columna «Todos» ya tiene las fórmulas. Cópialas y cambia el rango: hembras E7:E24, machos E25:E42.</t>
  </si>
  <si>
    <t>B-11</t>
  </si>
  <si>
    <t>B-13</t>
  </si>
  <si>
    <t>B-15</t>
  </si>
  <si>
    <t>Paso 4 · Figura 1 (Cuadro y bigotes de peso por sexo)</t>
  </si>
  <si>
    <t>Pregunta 5. ¿Qué becerro conviene comentar en el reporte? ¿Aparece como punto en la gráfica? ¿Qué harías con él?</t>
  </si>
  <si>
    <t>B-17</t>
  </si>
  <si>
    <t>Selecciona B6:B42 y E6:E42 con Ctrl → Insertar → Gráfico estadístico → Cuadro y bigotes. Mediana inclusiva, título, eje y fuente.</t>
  </si>
  <si>
    <t>B-19</t>
  </si>
  <si>
    <t>B-21</t>
  </si>
  <si>
    <t>B-23</t>
  </si>
  <si>
    <t>B-25</t>
  </si>
  <si>
    <t>Pregunta 6. Borrador de conclusión (3 líneas): responde tu pregunta y di qué NO se puede concluir con estos datos.</t>
  </si>
  <si>
    <t>B-27</t>
  </si>
  <si>
    <t>B-29</t>
  </si>
  <si>
    <t>B-31</t>
  </si>
  <si>
    <t>B-33</t>
  </si>
  <si>
    <t>B-35</t>
  </si>
  <si>
    <t>Guarda como Clase10_Apellido_Nombre.xlsx y entrega. El reporte final se entrega después (ver instrucciones y rúbrica).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</si>
</sst>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sz val="9"/>
      <color rgb="FF183B35"/>
      <name val="Aptos"/>
    </font>
    <font>
      <b/>
      <sz val="10"/>
      <color rgb="FF111111"/>
      <name val="Aptos"/>
    </font>
    <font>
      <i/>
      <sz val="9"/>
      <color rgb="FF555555"/>
      <name val="Aptos"/>
    </font>
  </fonts>
  <fills count="7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F5F8F6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 wrapText="1"/>
    </xf>
    <xf numFmtId="165" fontId="6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3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3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9" fillId="6" borderId="0" xfId="0" applyFont="1" applyFill="1" applyAlignment="1">
      <alignment horizontal="center" vertical="center" wrapText="1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showGridLines="0" tabSelected="1" workbookViewId="0">
      <pane ySplit="4" topLeftCell="A5" activePane="bottomLeft" state="frozen"/>
      <selection pane="bottomLeft" sqref="A1:D1"/>
    </sheetView>
  </sheetViews>
  <sheetFormatPr baseColWidth="10" defaultColWidth="8.88671875" defaultRowHeight="14.4" x14ac:dyDescent="0.3"/>
  <cols>
    <col min="1" max="1" width="46" customWidth="1"/>
    <col min="2" max="2" width="20" customWidth="1"/>
    <col min="3" max="3" width="36" customWidth="1"/>
    <col min="4" max="4" width="44" customWidth="1"/>
  </cols>
  <sheetData>
    <row r="1" spans="1:4" ht="16.05" customHeight="1" x14ac:dyDescent="0.3">
      <c r="A1" s="19" t="s">
        <v>0</v>
      </c>
      <c r="B1" s="20"/>
      <c r="C1" s="20"/>
      <c r="D1" s="20"/>
    </row>
    <row r="2" spans="1:4" ht="34.049999999999997" customHeight="1" x14ac:dyDescent="0.3">
      <c r="A2" s="30" t="s">
        <v>1</v>
      </c>
      <c r="B2" s="31"/>
      <c r="C2" s="31"/>
      <c r="D2" s="31"/>
    </row>
    <row r="3" spans="1:4" ht="36" customHeight="1" x14ac:dyDescent="0.3">
      <c r="A3" s="28" t="s">
        <v>2</v>
      </c>
      <c r="B3" s="22"/>
      <c r="C3" s="22"/>
      <c r="D3" s="22"/>
    </row>
    <row r="4" spans="1:4" ht="22.05" customHeight="1" x14ac:dyDescent="0.3">
      <c r="A4" s="1" t="s">
        <v>3</v>
      </c>
      <c r="B4" s="2"/>
      <c r="C4" s="3" t="s">
        <v>4</v>
      </c>
      <c r="D4" s="4"/>
    </row>
    <row r="6" spans="1:4" x14ac:dyDescent="0.3">
      <c r="A6" s="5" t="s">
        <v>5</v>
      </c>
      <c r="B6" s="5" t="s">
        <v>6</v>
      </c>
      <c r="C6" s="5" t="s">
        <v>7</v>
      </c>
      <c r="D6" s="5" t="s">
        <v>8</v>
      </c>
    </row>
    <row r="7" spans="1:4" ht="43.95" customHeight="1" x14ac:dyDescent="0.3">
      <c r="A7" s="6" t="s">
        <v>9</v>
      </c>
      <c r="B7" s="4"/>
      <c r="C7" s="2"/>
      <c r="D7" s="2"/>
    </row>
    <row r="8" spans="1:4" ht="43.95" customHeight="1" x14ac:dyDescent="0.3">
      <c r="A8" s="6" t="s">
        <v>10</v>
      </c>
      <c r="B8" s="4"/>
      <c r="C8" s="2"/>
      <c r="D8" s="2"/>
    </row>
    <row r="9" spans="1:4" ht="43.95" customHeight="1" x14ac:dyDescent="0.3">
      <c r="A9" s="6" t="s">
        <v>11</v>
      </c>
      <c r="B9" s="4"/>
      <c r="C9" s="2"/>
      <c r="D9" s="2"/>
    </row>
    <row r="10" spans="1:4" ht="43.95" customHeight="1" x14ac:dyDescent="0.3">
      <c r="A10" s="6" t="s">
        <v>12</v>
      </c>
      <c r="B10" s="4"/>
      <c r="C10" s="2"/>
      <c r="D10" s="2"/>
    </row>
    <row r="11" spans="1:4" ht="43.95" customHeight="1" x14ac:dyDescent="0.3">
      <c r="A11" s="6" t="s">
        <v>13</v>
      </c>
      <c r="B11" s="4"/>
      <c r="C11" s="2"/>
      <c r="D11" s="2"/>
    </row>
    <row r="12" spans="1:4" ht="43.95" customHeight="1" x14ac:dyDescent="0.3">
      <c r="A12" s="6" t="s">
        <v>14</v>
      </c>
      <c r="B12" s="4"/>
      <c r="C12" s="2"/>
      <c r="D12" s="2"/>
    </row>
    <row r="13" spans="1:4" ht="43.95" customHeight="1" x14ac:dyDescent="0.3">
      <c r="A13" s="6" t="s">
        <v>15</v>
      </c>
      <c r="B13" s="4"/>
      <c r="C13" s="2"/>
      <c r="D13" s="2"/>
    </row>
    <row r="14" spans="1:4" ht="43.95" customHeight="1" x14ac:dyDescent="0.3">
      <c r="A14" s="6" t="s">
        <v>16</v>
      </c>
      <c r="B14" s="4"/>
      <c r="C14" s="2"/>
      <c r="D14" s="2"/>
    </row>
    <row r="15" spans="1:4" ht="43.95" customHeight="1" x14ac:dyDescent="0.3">
      <c r="A15" s="6" t="s">
        <v>17</v>
      </c>
      <c r="B15" s="4"/>
      <c r="C15" s="2"/>
      <c r="D15" s="2"/>
    </row>
    <row r="17" spans="1:4" ht="19.95" customHeight="1" x14ac:dyDescent="0.3">
      <c r="A17" s="21" t="s">
        <v>18</v>
      </c>
      <c r="B17" s="22"/>
      <c r="C17" s="22"/>
      <c r="D17" s="22"/>
    </row>
    <row r="18" spans="1:4" x14ac:dyDescent="0.3">
      <c r="A18" s="23" t="s">
        <v>19</v>
      </c>
      <c r="B18" s="20"/>
      <c r="C18" s="20"/>
      <c r="D18" s="20"/>
    </row>
    <row r="19" spans="1:4" x14ac:dyDescent="0.3">
      <c r="A19" s="26" t="s">
        <v>20</v>
      </c>
      <c r="B19" s="27"/>
      <c r="C19" s="5" t="s">
        <v>21</v>
      </c>
      <c r="D19" s="5" t="s">
        <v>22</v>
      </c>
    </row>
    <row r="20" spans="1:4" ht="40.049999999999997" customHeight="1" x14ac:dyDescent="0.3">
      <c r="A20" s="24" t="s">
        <v>23</v>
      </c>
      <c r="B20" s="25"/>
      <c r="C20" s="4"/>
      <c r="D20" s="2"/>
    </row>
    <row r="21" spans="1:4" ht="40.049999999999997" customHeight="1" x14ac:dyDescent="0.3">
      <c r="A21" s="24" t="s">
        <v>24</v>
      </c>
      <c r="B21" s="25"/>
      <c r="C21" s="4"/>
      <c r="D21" s="2"/>
    </row>
    <row r="22" spans="1:4" ht="40.049999999999997" customHeight="1" x14ac:dyDescent="0.3">
      <c r="A22" s="24" t="s">
        <v>25</v>
      </c>
      <c r="B22" s="25"/>
      <c r="C22" s="4"/>
      <c r="D22" s="2"/>
    </row>
    <row r="23" spans="1:4" ht="40.049999999999997" customHeight="1" x14ac:dyDescent="0.3">
      <c r="A23" s="24" t="s">
        <v>26</v>
      </c>
      <c r="B23" s="25"/>
      <c r="C23" s="4"/>
      <c r="D23" s="2"/>
    </row>
    <row r="24" spans="1:4" ht="40.049999999999997" customHeight="1" x14ac:dyDescent="0.3">
      <c r="A24" s="24" t="s">
        <v>27</v>
      </c>
      <c r="B24" s="25"/>
      <c r="C24" s="4"/>
      <c r="D24" s="2"/>
    </row>
    <row r="26" spans="1:4" x14ac:dyDescent="0.3">
      <c r="A26" s="29" t="s">
        <v>28</v>
      </c>
      <c r="B26" s="20"/>
      <c r="C26" s="20"/>
      <c r="D26" s="20"/>
    </row>
  </sheetData>
  <mergeCells count="12">
    <mergeCell ref="A24:B24"/>
    <mergeCell ref="A19:B19"/>
    <mergeCell ref="A3:D3"/>
    <mergeCell ref="A26:D26"/>
    <mergeCell ref="A2:D2"/>
    <mergeCell ref="A23:B23"/>
    <mergeCell ref="A22:B22"/>
    <mergeCell ref="A1:D1"/>
    <mergeCell ref="A17:D17"/>
    <mergeCell ref="A18:D18"/>
    <mergeCell ref="A20:B20"/>
    <mergeCell ref="A21:B21"/>
  </mergeCells>
  <dataValidations count="2">
    <dataValidation type="list" allowBlank="1" sqref="B7:B15" xr:uid="{00000000-0002-0000-0000-000000000000}">
      <formula1>"Formato,Contexto y pregunta,Datos y método,Tabla de frecuencias,Medidas,Gráficas,Conclusión,Referencias"</formula1>
    </dataValidation>
    <dataValidation type="list" allowBlank="1" sqref="C20:C24" xr:uid="{00000000-0002-0000-0000-000001000000}">
      <formula1>"Sí,No"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"/>
  <sheetViews>
    <sheetView showGridLines="0" workbookViewId="0">
      <pane ySplit="6" topLeftCell="A7" activePane="bottomLeft" state="frozen"/>
      <selection pane="bottomLeft"/>
    </sheetView>
  </sheetViews>
  <sheetFormatPr baseColWidth="10" defaultColWidth="8.88671875" defaultRowHeight="14.4" x14ac:dyDescent="0.3"/>
  <cols>
    <col min="1" max="1" width="8" customWidth="1"/>
    <col min="2" max="2" width="9" customWidth="1"/>
    <col min="3" max="3" width="11" customWidth="1"/>
    <col min="4" max="4" width="9" customWidth="1"/>
    <col min="5" max="5" width="10" customWidth="1"/>
    <col min="6" max="6" width="7" customWidth="1"/>
    <col min="7" max="7" width="2" customWidth="1"/>
    <col min="8" max="8" width="30" customWidth="1"/>
    <col min="9" max="11" width="13" customWidth="1"/>
    <col min="12" max="12" width="2" customWidth="1"/>
    <col min="13" max="13" width="30" customWidth="1"/>
    <col min="14" max="14" width="58" customWidth="1"/>
  </cols>
  <sheetData>
    <row r="1" spans="1:14" ht="16.05" customHeight="1" x14ac:dyDescent="0.3">
      <c r="A1" s="19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34.049999999999997" customHeight="1" x14ac:dyDescent="0.3">
      <c r="A2" s="30" t="s">
        <v>30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36" customHeight="1" x14ac:dyDescent="0.3">
      <c r="A3" s="28" t="s">
        <v>31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5" spans="1:14" ht="19.95" customHeight="1" x14ac:dyDescent="0.3">
      <c r="A5" s="21" t="s">
        <v>32</v>
      </c>
      <c r="B5" s="22"/>
      <c r="C5" s="22"/>
      <c r="D5" s="22"/>
      <c r="E5" s="22"/>
      <c r="F5" s="22"/>
      <c r="H5" s="21" t="s">
        <v>33</v>
      </c>
      <c r="I5" s="22"/>
      <c r="J5" s="22"/>
      <c r="K5" s="22"/>
      <c r="M5" s="21" t="s">
        <v>34</v>
      </c>
      <c r="N5" s="22"/>
    </row>
    <row r="6" spans="1:14" ht="46.05" customHeight="1" x14ac:dyDescent="0.3">
      <c r="A6" s="5" t="s">
        <v>35</v>
      </c>
      <c r="B6" s="5" t="s">
        <v>36</v>
      </c>
      <c r="C6" s="5" t="s">
        <v>37</v>
      </c>
      <c r="D6" s="5" t="s">
        <v>38</v>
      </c>
      <c r="E6" s="5" t="s">
        <v>39</v>
      </c>
      <c r="F6" s="5" t="s">
        <v>40</v>
      </c>
      <c r="H6" s="5" t="s">
        <v>41</v>
      </c>
      <c r="I6" s="5" t="s">
        <v>42</v>
      </c>
      <c r="J6" s="5" t="s">
        <v>43</v>
      </c>
      <c r="K6" s="5" t="s">
        <v>44</v>
      </c>
      <c r="M6" s="36" t="s">
        <v>45</v>
      </c>
      <c r="N6" s="34"/>
    </row>
    <row r="7" spans="1:14" ht="18" customHeight="1" x14ac:dyDescent="0.3">
      <c r="A7" s="8" t="s">
        <v>46</v>
      </c>
      <c r="B7" s="8" t="s">
        <v>47</v>
      </c>
      <c r="C7" s="8" t="s">
        <v>48</v>
      </c>
      <c r="D7" s="8">
        <v>230</v>
      </c>
      <c r="E7" s="9">
        <v>195.9</v>
      </c>
      <c r="F7" s="8">
        <v>2</v>
      </c>
      <c r="H7" s="8" t="s">
        <v>49</v>
      </c>
      <c r="I7" s="10">
        <f>COUNTIFS($E$7:$E$42,"&gt;="&amp;140,$E$7:$E$42,"&lt;"&amp;160)</f>
        <v>1</v>
      </c>
      <c r="J7" s="11"/>
      <c r="K7" s="11"/>
      <c r="M7" s="25"/>
      <c r="N7" s="33"/>
    </row>
    <row r="8" spans="1:14" ht="18" customHeight="1" x14ac:dyDescent="0.3">
      <c r="A8" s="8" t="s">
        <v>50</v>
      </c>
      <c r="B8" s="8" t="s">
        <v>47</v>
      </c>
      <c r="C8" s="8" t="s">
        <v>51</v>
      </c>
      <c r="D8" s="8">
        <v>211</v>
      </c>
      <c r="E8" s="9">
        <v>169.6</v>
      </c>
      <c r="F8" s="8">
        <v>4</v>
      </c>
      <c r="H8" s="8" t="s">
        <v>52</v>
      </c>
      <c r="I8" s="12"/>
      <c r="J8" s="11"/>
      <c r="K8" s="11"/>
      <c r="M8" s="36" t="s">
        <v>53</v>
      </c>
      <c r="N8" s="34"/>
    </row>
    <row r="9" spans="1:14" ht="18" customHeight="1" x14ac:dyDescent="0.3">
      <c r="A9" s="8" t="s">
        <v>54</v>
      </c>
      <c r="B9" s="8" t="s">
        <v>47</v>
      </c>
      <c r="C9" s="8" t="s">
        <v>55</v>
      </c>
      <c r="D9" s="8">
        <v>255</v>
      </c>
      <c r="E9" s="9">
        <v>235</v>
      </c>
      <c r="F9" s="8">
        <v>2</v>
      </c>
      <c r="H9" s="8" t="s">
        <v>56</v>
      </c>
      <c r="I9" s="12"/>
      <c r="J9" s="11"/>
      <c r="K9" s="11"/>
      <c r="M9" s="25"/>
      <c r="N9" s="33"/>
    </row>
    <row r="10" spans="1:14" ht="18" customHeight="1" x14ac:dyDescent="0.3">
      <c r="A10" s="8" t="s">
        <v>57</v>
      </c>
      <c r="B10" s="8" t="s">
        <v>47</v>
      </c>
      <c r="C10" s="8" t="s">
        <v>48</v>
      </c>
      <c r="D10" s="8">
        <v>247</v>
      </c>
      <c r="E10" s="9">
        <v>215.2</v>
      </c>
      <c r="F10" s="8">
        <v>2</v>
      </c>
      <c r="H10" s="8" t="s">
        <v>58</v>
      </c>
      <c r="I10" s="12"/>
      <c r="J10" s="11"/>
      <c r="K10" s="11"/>
      <c r="M10" s="36" t="s">
        <v>59</v>
      </c>
      <c r="N10" s="34"/>
    </row>
    <row r="11" spans="1:14" ht="18" customHeight="1" x14ac:dyDescent="0.3">
      <c r="A11" s="8" t="s">
        <v>60</v>
      </c>
      <c r="B11" s="8" t="s">
        <v>47</v>
      </c>
      <c r="C11" s="8" t="s">
        <v>51</v>
      </c>
      <c r="D11" s="8">
        <v>244</v>
      </c>
      <c r="E11" s="9">
        <v>200.2</v>
      </c>
      <c r="F11" s="8">
        <v>2</v>
      </c>
      <c r="H11" s="8" t="s">
        <v>61</v>
      </c>
      <c r="I11" s="12"/>
      <c r="J11" s="11"/>
      <c r="K11" s="11"/>
      <c r="M11" s="25"/>
      <c r="N11" s="33"/>
    </row>
    <row r="12" spans="1:14" ht="18" customHeight="1" x14ac:dyDescent="0.3">
      <c r="A12" s="8" t="s">
        <v>62</v>
      </c>
      <c r="B12" s="8" t="s">
        <v>47</v>
      </c>
      <c r="C12" s="8" t="s">
        <v>55</v>
      </c>
      <c r="D12" s="8">
        <v>217</v>
      </c>
      <c r="E12" s="9">
        <v>210.5</v>
      </c>
      <c r="F12" s="8">
        <v>3</v>
      </c>
      <c r="H12" s="8" t="s">
        <v>63</v>
      </c>
      <c r="I12" s="12"/>
      <c r="J12" s="11"/>
      <c r="K12" s="11"/>
      <c r="M12" s="36" t="s">
        <v>64</v>
      </c>
      <c r="N12" s="34"/>
    </row>
    <row r="13" spans="1:14" ht="18" customHeight="1" x14ac:dyDescent="0.3">
      <c r="A13" s="8" t="s">
        <v>65</v>
      </c>
      <c r="B13" s="8" t="s">
        <v>47</v>
      </c>
      <c r="C13" s="8" t="s">
        <v>48</v>
      </c>
      <c r="D13" s="8">
        <v>233</v>
      </c>
      <c r="E13" s="9">
        <v>226.3</v>
      </c>
      <c r="F13" s="8">
        <v>2</v>
      </c>
      <c r="H13" s="13" t="s">
        <v>66</v>
      </c>
      <c r="I13" s="10">
        <f>SUM(I7:I12)</f>
        <v>1</v>
      </c>
      <c r="J13" s="11"/>
      <c r="K13" s="8" t="s">
        <v>67</v>
      </c>
      <c r="M13" s="25"/>
      <c r="N13" s="33"/>
    </row>
    <row r="14" spans="1:14" ht="18" customHeight="1" x14ac:dyDescent="0.3">
      <c r="A14" s="8" t="s">
        <v>68</v>
      </c>
      <c r="B14" s="8" t="s">
        <v>47</v>
      </c>
      <c r="C14" s="8" t="s">
        <v>51</v>
      </c>
      <c r="D14" s="8">
        <v>206</v>
      </c>
      <c r="E14" s="9">
        <v>192.7</v>
      </c>
      <c r="F14" s="8">
        <v>4</v>
      </c>
      <c r="M14" s="36" t="s">
        <v>69</v>
      </c>
      <c r="N14" s="34"/>
    </row>
    <row r="15" spans="1:14" ht="19.95" customHeight="1" x14ac:dyDescent="0.3">
      <c r="A15" s="8" t="s">
        <v>70</v>
      </c>
      <c r="B15" s="8" t="s">
        <v>47</v>
      </c>
      <c r="C15" s="8" t="s">
        <v>55</v>
      </c>
      <c r="D15" s="8">
        <v>249</v>
      </c>
      <c r="E15" s="9">
        <v>234.3</v>
      </c>
      <c r="F15" s="8">
        <v>4</v>
      </c>
      <c r="H15" s="21" t="s">
        <v>71</v>
      </c>
      <c r="I15" s="22"/>
      <c r="J15" s="22"/>
      <c r="K15" s="22"/>
      <c r="M15" s="25"/>
      <c r="N15" s="33"/>
    </row>
    <row r="16" spans="1:14" ht="18" customHeight="1" x14ac:dyDescent="0.3">
      <c r="A16" s="8" t="s">
        <v>72</v>
      </c>
      <c r="B16" s="8" t="s">
        <v>47</v>
      </c>
      <c r="C16" s="8" t="s">
        <v>48</v>
      </c>
      <c r="D16" s="8">
        <v>227</v>
      </c>
      <c r="E16" s="9">
        <v>188.3</v>
      </c>
      <c r="F16" s="8">
        <v>2</v>
      </c>
      <c r="H16" s="5" t="s">
        <v>73</v>
      </c>
      <c r="I16" s="5" t="s">
        <v>74</v>
      </c>
      <c r="J16" s="5" t="s">
        <v>75</v>
      </c>
      <c r="K16" s="5" t="s">
        <v>76</v>
      </c>
      <c r="M16" s="36" t="s">
        <v>77</v>
      </c>
      <c r="N16" s="34"/>
    </row>
    <row r="17" spans="1:14" ht="18" customHeight="1" x14ac:dyDescent="0.3">
      <c r="A17" s="8" t="s">
        <v>78</v>
      </c>
      <c r="B17" s="8" t="s">
        <v>47</v>
      </c>
      <c r="C17" s="8" t="s">
        <v>51</v>
      </c>
      <c r="D17" s="8">
        <v>238</v>
      </c>
      <c r="E17" s="9">
        <v>176</v>
      </c>
      <c r="F17" s="8">
        <v>2</v>
      </c>
      <c r="H17" s="14" t="s">
        <v>79</v>
      </c>
      <c r="I17" s="15" t="s">
        <v>80</v>
      </c>
      <c r="J17" s="15" t="s">
        <v>81</v>
      </c>
      <c r="K17" s="15" t="s">
        <v>82</v>
      </c>
      <c r="M17" s="25"/>
      <c r="N17" s="33"/>
    </row>
    <row r="18" spans="1:14" ht="18" customHeight="1" x14ac:dyDescent="0.3">
      <c r="A18" s="8" t="s">
        <v>83</v>
      </c>
      <c r="B18" s="8" t="s">
        <v>47</v>
      </c>
      <c r="C18" s="8" t="s">
        <v>55</v>
      </c>
      <c r="D18" s="8">
        <v>213</v>
      </c>
      <c r="E18" s="9">
        <v>219</v>
      </c>
      <c r="F18" s="8">
        <v>3</v>
      </c>
      <c r="H18" s="7" t="s">
        <v>84</v>
      </c>
      <c r="I18" s="10">
        <f>COUNT(E7:E42)</f>
        <v>36</v>
      </c>
      <c r="J18" s="12"/>
      <c r="K18" s="12"/>
      <c r="M18" s="36" t="s">
        <v>85</v>
      </c>
      <c r="N18" s="34"/>
    </row>
    <row r="19" spans="1:14" ht="18" customHeight="1" x14ac:dyDescent="0.3">
      <c r="A19" s="8" t="s">
        <v>86</v>
      </c>
      <c r="B19" s="8" t="s">
        <v>47</v>
      </c>
      <c r="C19" s="8" t="s">
        <v>48</v>
      </c>
      <c r="D19" s="8">
        <v>212</v>
      </c>
      <c r="E19" s="9">
        <v>190.8</v>
      </c>
      <c r="F19" s="8">
        <v>4</v>
      </c>
      <c r="H19" s="7" t="s">
        <v>87</v>
      </c>
      <c r="I19" s="16">
        <f>AVERAGE(E7:E42)</f>
        <v>211.36111111111114</v>
      </c>
      <c r="J19" s="17"/>
      <c r="K19" s="17"/>
      <c r="M19" s="25"/>
      <c r="N19" s="33"/>
    </row>
    <row r="20" spans="1:14" ht="18" customHeight="1" x14ac:dyDescent="0.3">
      <c r="A20" s="8" t="s">
        <v>88</v>
      </c>
      <c r="B20" s="8" t="s">
        <v>47</v>
      </c>
      <c r="C20" s="8" t="s">
        <v>51</v>
      </c>
      <c r="D20" s="8">
        <v>224</v>
      </c>
      <c r="E20" s="9">
        <v>148.5</v>
      </c>
      <c r="F20" s="8">
        <v>1</v>
      </c>
      <c r="H20" s="7" t="s">
        <v>89</v>
      </c>
      <c r="I20" s="16">
        <f>MEDIAN(E7:E42)</f>
        <v>216.75</v>
      </c>
      <c r="J20" s="17"/>
      <c r="K20" s="17"/>
    </row>
    <row r="21" spans="1:14" ht="18" customHeight="1" x14ac:dyDescent="0.3">
      <c r="A21" s="8" t="s">
        <v>90</v>
      </c>
      <c r="B21" s="8" t="s">
        <v>47</v>
      </c>
      <c r="C21" s="8" t="s">
        <v>55</v>
      </c>
      <c r="D21" s="8">
        <v>209</v>
      </c>
      <c r="E21" s="9">
        <v>220.8</v>
      </c>
      <c r="F21" s="8">
        <v>3</v>
      </c>
      <c r="H21" s="7" t="s">
        <v>91</v>
      </c>
      <c r="I21" s="16">
        <f>_xlfn.QUARTILE.INC(E7:E42,1)</f>
        <v>192.77500000000001</v>
      </c>
      <c r="J21" s="17"/>
      <c r="K21" s="17"/>
      <c r="M21" s="21" t="s">
        <v>92</v>
      </c>
      <c r="N21" s="22"/>
    </row>
    <row r="22" spans="1:14" ht="18" customHeight="1" x14ac:dyDescent="0.3">
      <c r="A22" s="8" t="s">
        <v>93</v>
      </c>
      <c r="B22" s="8" t="s">
        <v>47</v>
      </c>
      <c r="C22" s="8" t="s">
        <v>48</v>
      </c>
      <c r="D22" s="8">
        <v>212</v>
      </c>
      <c r="E22" s="9">
        <v>205.5</v>
      </c>
      <c r="F22" s="8">
        <v>3</v>
      </c>
      <c r="H22" s="7" t="s">
        <v>94</v>
      </c>
      <c r="I22" s="16">
        <f>_xlfn.QUARTILE.INC(E7:E42,3)</f>
        <v>228.3</v>
      </c>
      <c r="J22" s="17"/>
      <c r="K22" s="17"/>
      <c r="M22" s="35" t="s">
        <v>95</v>
      </c>
      <c r="N22" s="20"/>
    </row>
    <row r="23" spans="1:14" ht="18" customHeight="1" x14ac:dyDescent="0.3">
      <c r="A23" s="8" t="s">
        <v>96</v>
      </c>
      <c r="B23" s="8" t="s">
        <v>47</v>
      </c>
      <c r="C23" s="8" t="s">
        <v>51</v>
      </c>
      <c r="D23" s="8">
        <v>227</v>
      </c>
      <c r="E23" s="9">
        <v>173.1</v>
      </c>
      <c r="F23" s="8">
        <v>3</v>
      </c>
      <c r="H23" s="7" t="s">
        <v>97</v>
      </c>
      <c r="I23" s="16">
        <f>MIN(E7:E42)</f>
        <v>148.5</v>
      </c>
      <c r="J23" s="17"/>
      <c r="K23" s="17"/>
      <c r="M23" s="20"/>
      <c r="N23" s="20"/>
    </row>
    <row r="24" spans="1:14" ht="18" customHeight="1" x14ac:dyDescent="0.3">
      <c r="A24" s="8" t="s">
        <v>98</v>
      </c>
      <c r="B24" s="8" t="s">
        <v>47</v>
      </c>
      <c r="C24" s="8" t="s">
        <v>55</v>
      </c>
      <c r="D24" s="8">
        <v>254</v>
      </c>
      <c r="E24" s="9">
        <v>227.8</v>
      </c>
      <c r="F24" s="8">
        <v>3</v>
      </c>
      <c r="H24" s="7" t="s">
        <v>99</v>
      </c>
      <c r="I24" s="16">
        <f>MAX(E7:E42)</f>
        <v>255.7</v>
      </c>
      <c r="J24" s="17"/>
      <c r="K24" s="17"/>
      <c r="M24" s="32"/>
      <c r="N24" s="33"/>
    </row>
    <row r="25" spans="1:14" ht="18" customHeight="1" x14ac:dyDescent="0.3">
      <c r="A25" s="8" t="s">
        <v>100</v>
      </c>
      <c r="B25" s="8" t="s">
        <v>101</v>
      </c>
      <c r="C25" s="8" t="s">
        <v>51</v>
      </c>
      <c r="D25" s="8">
        <v>246</v>
      </c>
      <c r="E25" s="9">
        <v>205.7</v>
      </c>
      <c r="F25" s="8">
        <v>3</v>
      </c>
      <c r="H25" s="7" t="s">
        <v>102</v>
      </c>
      <c r="I25" s="16">
        <f>_xlfn.STDEV.S(E7:E42)</f>
        <v>24.300173753379216</v>
      </c>
      <c r="J25" s="17"/>
      <c r="K25" s="17"/>
      <c r="M25" s="33"/>
      <c r="N25" s="33"/>
    </row>
    <row r="26" spans="1:14" ht="18" customHeight="1" x14ac:dyDescent="0.3">
      <c r="A26" s="8" t="s">
        <v>103</v>
      </c>
      <c r="B26" s="8" t="s">
        <v>101</v>
      </c>
      <c r="C26" s="8" t="s">
        <v>55</v>
      </c>
      <c r="D26" s="8">
        <v>225</v>
      </c>
      <c r="E26" s="9">
        <v>221.8</v>
      </c>
      <c r="F26" s="8">
        <v>2</v>
      </c>
      <c r="H26" s="7" t="s">
        <v>104</v>
      </c>
      <c r="I26" s="18">
        <f>I25/I19</f>
        <v>0.11496993758991347</v>
      </c>
      <c r="J26" s="11"/>
      <c r="K26" s="11"/>
      <c r="M26" s="33"/>
      <c r="N26" s="33"/>
    </row>
    <row r="27" spans="1:14" ht="18" customHeight="1" x14ac:dyDescent="0.3">
      <c r="A27" s="8" t="s">
        <v>105</v>
      </c>
      <c r="B27" s="8" t="s">
        <v>101</v>
      </c>
      <c r="C27" s="8" t="s">
        <v>48</v>
      </c>
      <c r="D27" s="8">
        <v>222</v>
      </c>
      <c r="E27" s="9">
        <v>222.5</v>
      </c>
      <c r="F27" s="8">
        <v>3</v>
      </c>
      <c r="H27" s="7" t="s">
        <v>106</v>
      </c>
      <c r="I27" s="10">
        <f>COUNTIF(E7:E42,"&gt;=220")</f>
        <v>16</v>
      </c>
      <c r="J27" s="12"/>
      <c r="K27" s="12"/>
      <c r="M27" s="35" t="s">
        <v>107</v>
      </c>
      <c r="N27" s="20"/>
    </row>
    <row r="28" spans="1:14" ht="18" customHeight="1" x14ac:dyDescent="0.3">
      <c r="A28" s="8" t="s">
        <v>108</v>
      </c>
      <c r="B28" s="8" t="s">
        <v>101</v>
      </c>
      <c r="C28" s="8" t="s">
        <v>51</v>
      </c>
      <c r="D28" s="8">
        <v>221</v>
      </c>
      <c r="E28" s="9">
        <v>222.8</v>
      </c>
      <c r="F28" s="8">
        <v>4</v>
      </c>
      <c r="H28" s="7" t="s">
        <v>109</v>
      </c>
      <c r="I28" s="18">
        <f>I27/I18</f>
        <v>0.44444444444444442</v>
      </c>
      <c r="J28" s="11"/>
      <c r="K28" s="11"/>
      <c r="M28" s="20"/>
      <c r="N28" s="20"/>
    </row>
    <row r="29" spans="1:14" ht="18" customHeight="1" x14ac:dyDescent="0.3">
      <c r="A29" s="8" t="s">
        <v>110</v>
      </c>
      <c r="B29" s="8" t="s">
        <v>101</v>
      </c>
      <c r="C29" s="8" t="s">
        <v>55</v>
      </c>
      <c r="D29" s="8">
        <v>206</v>
      </c>
      <c r="E29" s="9">
        <v>232.3</v>
      </c>
      <c r="F29" s="8">
        <v>4</v>
      </c>
      <c r="H29" s="29" t="s">
        <v>111</v>
      </c>
      <c r="I29" s="20"/>
      <c r="J29" s="20"/>
      <c r="K29" s="20"/>
      <c r="M29" s="32"/>
      <c r="N29" s="33"/>
    </row>
    <row r="30" spans="1:14" ht="18" customHeight="1" x14ac:dyDescent="0.3">
      <c r="A30" s="8" t="s">
        <v>112</v>
      </c>
      <c r="B30" s="8" t="s">
        <v>101</v>
      </c>
      <c r="C30" s="8" t="s">
        <v>48</v>
      </c>
      <c r="D30" s="8">
        <v>231</v>
      </c>
      <c r="E30" s="9">
        <v>230.8</v>
      </c>
      <c r="F30" s="8">
        <v>5</v>
      </c>
      <c r="H30" s="20"/>
      <c r="I30" s="20"/>
      <c r="J30" s="20"/>
      <c r="K30" s="20"/>
      <c r="M30" s="33"/>
      <c r="N30" s="33"/>
    </row>
    <row r="31" spans="1:14" ht="18" customHeight="1" x14ac:dyDescent="0.3">
      <c r="A31" s="8" t="s">
        <v>113</v>
      </c>
      <c r="B31" s="8" t="s">
        <v>101</v>
      </c>
      <c r="C31" s="8" t="s">
        <v>51</v>
      </c>
      <c r="D31" s="8">
        <v>211</v>
      </c>
      <c r="E31" s="9">
        <v>180.1</v>
      </c>
      <c r="F31" s="8">
        <v>2</v>
      </c>
      <c r="M31" s="33"/>
      <c r="N31" s="33"/>
    </row>
    <row r="32" spans="1:14" ht="19.95" customHeight="1" x14ac:dyDescent="0.3">
      <c r="A32" s="8" t="s">
        <v>114</v>
      </c>
      <c r="B32" s="8" t="s">
        <v>101</v>
      </c>
      <c r="C32" s="8" t="s">
        <v>55</v>
      </c>
      <c r="D32" s="8">
        <v>237</v>
      </c>
      <c r="E32" s="9">
        <v>255.7</v>
      </c>
      <c r="F32" s="8">
        <v>2</v>
      </c>
      <c r="H32" s="21" t="s">
        <v>115</v>
      </c>
      <c r="I32" s="22"/>
      <c r="J32" s="22"/>
      <c r="K32" s="22"/>
      <c r="M32" s="35" t="s">
        <v>116</v>
      </c>
      <c r="N32" s="20"/>
    </row>
    <row r="33" spans="1:14" ht="18" customHeight="1" x14ac:dyDescent="0.3">
      <c r="A33" s="8" t="s">
        <v>117</v>
      </c>
      <c r="B33" s="8" t="s">
        <v>101</v>
      </c>
      <c r="C33" s="8" t="s">
        <v>48</v>
      </c>
      <c r="D33" s="8">
        <v>215</v>
      </c>
      <c r="E33" s="9">
        <v>224.4</v>
      </c>
      <c r="F33" s="8">
        <v>3</v>
      </c>
      <c r="H33" s="37" t="s">
        <v>118</v>
      </c>
      <c r="I33" s="38"/>
      <c r="J33" s="38"/>
      <c r="K33" s="38"/>
      <c r="M33" s="20"/>
      <c r="N33" s="20"/>
    </row>
    <row r="34" spans="1:14" ht="18" customHeight="1" x14ac:dyDescent="0.3">
      <c r="A34" s="8" t="s">
        <v>119</v>
      </c>
      <c r="B34" s="8" t="s">
        <v>101</v>
      </c>
      <c r="C34" s="8" t="s">
        <v>51</v>
      </c>
      <c r="D34" s="8">
        <v>221</v>
      </c>
      <c r="E34" s="9">
        <v>232.5</v>
      </c>
      <c r="F34" s="8">
        <v>2</v>
      </c>
      <c r="H34" s="38"/>
      <c r="I34" s="38"/>
      <c r="J34" s="38"/>
      <c r="K34" s="38"/>
      <c r="M34" s="32"/>
      <c r="N34" s="33"/>
    </row>
    <row r="35" spans="1:14" ht="18" customHeight="1" x14ac:dyDescent="0.3">
      <c r="A35" s="8" t="s">
        <v>120</v>
      </c>
      <c r="B35" s="8" t="s">
        <v>101</v>
      </c>
      <c r="C35" s="8" t="s">
        <v>55</v>
      </c>
      <c r="D35" s="8">
        <v>247</v>
      </c>
      <c r="E35" s="9">
        <v>229.8</v>
      </c>
      <c r="F35" s="8">
        <v>3</v>
      </c>
      <c r="H35" s="38"/>
      <c r="I35" s="38"/>
      <c r="J35" s="38"/>
      <c r="K35" s="38"/>
      <c r="M35" s="33"/>
      <c r="N35" s="33"/>
    </row>
    <row r="36" spans="1:14" ht="18" customHeight="1" x14ac:dyDescent="0.3">
      <c r="A36" s="8" t="s">
        <v>121</v>
      </c>
      <c r="B36" s="8" t="s">
        <v>101</v>
      </c>
      <c r="C36" s="8" t="s">
        <v>48</v>
      </c>
      <c r="D36" s="8">
        <v>216</v>
      </c>
      <c r="E36" s="9">
        <v>191.8</v>
      </c>
      <c r="F36" s="8">
        <v>2</v>
      </c>
      <c r="H36" s="38"/>
      <c r="I36" s="38"/>
      <c r="J36" s="38"/>
      <c r="K36" s="38"/>
      <c r="M36" s="33"/>
      <c r="N36" s="33"/>
    </row>
    <row r="37" spans="1:14" ht="18" customHeight="1" x14ac:dyDescent="0.3">
      <c r="A37" s="8" t="s">
        <v>122</v>
      </c>
      <c r="B37" s="8" t="s">
        <v>101</v>
      </c>
      <c r="C37" s="8" t="s">
        <v>51</v>
      </c>
      <c r="D37" s="8">
        <v>244</v>
      </c>
      <c r="E37" s="9">
        <v>208.7</v>
      </c>
      <c r="F37" s="8">
        <v>1</v>
      </c>
      <c r="H37" s="38"/>
      <c r="I37" s="38"/>
      <c r="J37" s="38"/>
      <c r="K37" s="38"/>
      <c r="M37" s="35" t="s">
        <v>123</v>
      </c>
      <c r="N37" s="20"/>
    </row>
    <row r="38" spans="1:14" ht="18" customHeight="1" x14ac:dyDescent="0.3">
      <c r="A38" s="8" t="s">
        <v>124</v>
      </c>
      <c r="B38" s="8" t="s">
        <v>101</v>
      </c>
      <c r="C38" s="8" t="s">
        <v>55</v>
      </c>
      <c r="D38" s="8">
        <v>216</v>
      </c>
      <c r="E38" s="9">
        <v>210.4</v>
      </c>
      <c r="F38" s="8">
        <v>1</v>
      </c>
      <c r="H38" s="38"/>
      <c r="I38" s="38"/>
      <c r="J38" s="38"/>
      <c r="K38" s="38"/>
      <c r="M38" s="20"/>
      <c r="N38" s="20"/>
    </row>
    <row r="39" spans="1:14" ht="18" customHeight="1" x14ac:dyDescent="0.3">
      <c r="A39" s="8" t="s">
        <v>125</v>
      </c>
      <c r="B39" s="8" t="s">
        <v>101</v>
      </c>
      <c r="C39" s="8" t="s">
        <v>48</v>
      </c>
      <c r="D39" s="8">
        <v>243</v>
      </c>
      <c r="E39" s="9">
        <v>250.8</v>
      </c>
      <c r="F39" s="8">
        <v>3</v>
      </c>
      <c r="H39" s="38"/>
      <c r="I39" s="38"/>
      <c r="J39" s="38"/>
      <c r="K39" s="38"/>
      <c r="M39" s="32"/>
      <c r="N39" s="33"/>
    </row>
    <row r="40" spans="1:14" ht="18" customHeight="1" x14ac:dyDescent="0.3">
      <c r="A40" s="8" t="s">
        <v>126</v>
      </c>
      <c r="B40" s="8" t="s">
        <v>101</v>
      </c>
      <c r="C40" s="8" t="s">
        <v>51</v>
      </c>
      <c r="D40" s="8">
        <v>209</v>
      </c>
      <c r="E40" s="9">
        <v>192.8</v>
      </c>
      <c r="F40" s="8">
        <v>3</v>
      </c>
      <c r="H40" s="38"/>
      <c r="I40" s="38"/>
      <c r="J40" s="38"/>
      <c r="K40" s="38"/>
      <c r="M40" s="33"/>
      <c r="N40" s="33"/>
    </row>
    <row r="41" spans="1:14" ht="18" customHeight="1" x14ac:dyDescent="0.3">
      <c r="A41" s="8" t="s">
        <v>127</v>
      </c>
      <c r="B41" s="8" t="s">
        <v>101</v>
      </c>
      <c r="C41" s="8" t="s">
        <v>55</v>
      </c>
      <c r="D41" s="8">
        <v>253</v>
      </c>
      <c r="E41" s="9">
        <v>218.3</v>
      </c>
      <c r="F41" s="8">
        <v>2</v>
      </c>
      <c r="H41" s="38"/>
      <c r="I41" s="38"/>
      <c r="J41" s="38"/>
      <c r="K41" s="38"/>
      <c r="M41" s="33"/>
      <c r="N41" s="33"/>
    </row>
    <row r="42" spans="1:14" ht="18" customHeight="1" x14ac:dyDescent="0.3">
      <c r="A42" s="8" t="s">
        <v>128</v>
      </c>
      <c r="B42" s="8" t="s">
        <v>101</v>
      </c>
      <c r="C42" s="8" t="s">
        <v>48</v>
      </c>
      <c r="D42" s="8">
        <v>230</v>
      </c>
      <c r="E42" s="9">
        <v>248.3</v>
      </c>
      <c r="F42" s="8">
        <v>2</v>
      </c>
      <c r="H42" s="38"/>
      <c r="I42" s="38"/>
      <c r="J42" s="38"/>
      <c r="K42" s="38"/>
      <c r="M42" s="29" t="s">
        <v>129</v>
      </c>
      <c r="N42" s="20"/>
    </row>
    <row r="43" spans="1:14" x14ac:dyDescent="0.3">
      <c r="H43" s="38"/>
      <c r="I43" s="38"/>
      <c r="J43" s="38"/>
      <c r="K43" s="38"/>
      <c r="M43" s="20"/>
      <c r="N43" s="20"/>
    </row>
    <row r="44" spans="1:14" x14ac:dyDescent="0.3">
      <c r="H44" s="38"/>
      <c r="I44" s="38"/>
      <c r="J44" s="38"/>
      <c r="K44" s="38"/>
    </row>
    <row r="45" spans="1:14" x14ac:dyDescent="0.3">
      <c r="H45" s="38"/>
      <c r="I45" s="38"/>
      <c r="J45" s="38"/>
      <c r="K45" s="38"/>
    </row>
    <row r="46" spans="1:14" x14ac:dyDescent="0.3">
      <c r="H46" s="38"/>
      <c r="I46" s="38"/>
      <c r="J46" s="38"/>
      <c r="K46" s="38"/>
    </row>
  </sheetData>
  <mergeCells count="34">
    <mergeCell ref="M42:N43"/>
    <mergeCell ref="M16:M17"/>
    <mergeCell ref="H33:K46"/>
    <mergeCell ref="M6:M7"/>
    <mergeCell ref="M12:M13"/>
    <mergeCell ref="N10:N11"/>
    <mergeCell ref="M21:N21"/>
    <mergeCell ref="M14:M15"/>
    <mergeCell ref="M8:M9"/>
    <mergeCell ref="N6:N7"/>
    <mergeCell ref="M18:M19"/>
    <mergeCell ref="M24:N26"/>
    <mergeCell ref="H32:K32"/>
    <mergeCell ref="N16:N17"/>
    <mergeCell ref="M22:N23"/>
    <mergeCell ref="A1:N1"/>
    <mergeCell ref="M34:N36"/>
    <mergeCell ref="M39:N41"/>
    <mergeCell ref="N14:N15"/>
    <mergeCell ref="A5:F5"/>
    <mergeCell ref="N8:N9"/>
    <mergeCell ref="A3:N3"/>
    <mergeCell ref="A2:N2"/>
    <mergeCell ref="M5:N5"/>
    <mergeCell ref="M27:N28"/>
    <mergeCell ref="H15:K15"/>
    <mergeCell ref="M32:N33"/>
    <mergeCell ref="M10:M11"/>
    <mergeCell ref="H5:K5"/>
    <mergeCell ref="M29:N31"/>
    <mergeCell ref="H29:K30"/>
    <mergeCell ref="N18:N19"/>
    <mergeCell ref="M37:N38"/>
    <mergeCell ref="N12:N13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1_Reporte_a_mano</vt:lpstr>
      <vt:lpstr>2_Reporte_Excel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2026-10-17T19:57:00Z</dcterms:created>
  <dcterms:modified xsi:type="dcterms:W3CDTF">2026-10-17T19:57:40Z</dcterms:modified>
</cp:coreProperties>
</file>